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===TextyOOA2021\==VĚDA\TZB INFO\Gama min\"/>
    </mc:Choice>
  </mc:AlternateContent>
  <xr:revisionPtr revIDLastSave="0" documentId="13_ncr:1_{81565B04-FB83-49AD-8CA0-184AFE36F8FF}" xr6:coauthVersionLast="47" xr6:coauthVersionMax="47" xr10:uidLastSave="{00000000-0000-0000-0000-000000000000}"/>
  <bookViews>
    <workbookView xWindow="-120" yWindow="-120" windowWidth="29040" windowHeight="15840" xr2:uid="{6D4624A7-B1F8-4E06-B942-FC87BA63111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 s="1"/>
  <c r="C11" i="1" s="1"/>
  <c r="C12" i="1"/>
  <c r="C13" i="1" l="1"/>
  <c r="C14" i="1"/>
  <c r="C15" i="1" l="1"/>
  <c r="C17" i="1" s="1"/>
  <c r="G17" i="1" s="1"/>
  <c r="C19" i="1" s="1"/>
  <c r="C16" i="1"/>
  <c r="C18" i="1" s="1"/>
  <c r="G18" i="1" s="1"/>
  <c r="C20" i="1" s="1"/>
</calcChain>
</file>

<file path=xl/sharedStrings.xml><?xml version="1.0" encoding="utf-8"?>
<sst xmlns="http://schemas.openxmlformats.org/spreadsheetml/2006/main" count="34" uniqueCount="30">
  <si>
    <t>D</t>
  </si>
  <si>
    <t>M</t>
  </si>
  <si>
    <t>J</t>
  </si>
  <si>
    <t>J´</t>
  </si>
  <si>
    <r>
      <rPr>
        <i/>
        <sz val="12"/>
        <color theme="1"/>
        <rFont val="Symbol"/>
        <family val="1"/>
        <charset val="2"/>
      </rPr>
      <t>j</t>
    </r>
    <r>
      <rPr>
        <sz val="12"/>
        <color theme="1"/>
        <rFont val="Calibri"/>
        <family val="2"/>
        <charset val="238"/>
      </rPr>
      <t>(°)</t>
    </r>
  </si>
  <si>
    <r>
      <t>d</t>
    </r>
    <r>
      <rPr>
        <sz val="12"/>
        <color theme="1"/>
        <rFont val="Calibri"/>
        <family val="2"/>
        <charset val="238"/>
        <scheme val="minor"/>
      </rPr>
      <t>(°)</t>
    </r>
  </si>
  <si>
    <t>a</t>
  </si>
  <si>
    <t>b</t>
  </si>
  <si>
    <t>c</t>
  </si>
  <si>
    <r>
      <rPr>
        <b/>
        <sz val="14"/>
        <color theme="4" tint="-0.249977111117893"/>
        <rFont val="Arial Black"/>
        <family val="2"/>
        <charset val="238"/>
      </rPr>
      <t>GAMAMIN</t>
    </r>
    <r>
      <rPr>
        <sz val="14"/>
        <color theme="4" tint="-0.249977111117893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- červen 2021 - doc. Ing. Jan Kaňka, Ph.D.</t>
    </r>
  </si>
  <si>
    <r>
      <rPr>
        <b/>
        <sz val="12"/>
        <color rgb="FFC00000"/>
        <rFont val="Calibri"/>
        <family val="2"/>
        <charset val="238"/>
        <scheme val="minor"/>
      </rPr>
      <t xml:space="preserve"> vložit</t>
    </r>
    <r>
      <rPr>
        <sz val="12"/>
        <color theme="1"/>
        <rFont val="Calibri"/>
        <family val="2"/>
        <charset val="238"/>
        <scheme val="minor"/>
      </rPr>
      <t xml:space="preserve"> zeměpisnou šířku ve stupních</t>
    </r>
  </si>
  <si>
    <r>
      <rPr>
        <b/>
        <sz val="12"/>
        <color rgb="FFC00000"/>
        <rFont val="Calibri"/>
        <family val="2"/>
        <charset val="238"/>
        <scheme val="minor"/>
      </rPr>
      <t xml:space="preserve"> vložit</t>
    </r>
    <r>
      <rPr>
        <sz val="12"/>
        <color rgb="FFC00000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číslo dne</t>
    </r>
  </si>
  <si>
    <r>
      <rPr>
        <b/>
        <sz val="12"/>
        <color rgb="FFC00000"/>
        <rFont val="Calibri"/>
        <family val="2"/>
        <charset val="238"/>
        <scheme val="minor"/>
      </rPr>
      <t xml:space="preserve"> vložit</t>
    </r>
    <r>
      <rPr>
        <sz val="12"/>
        <color theme="1"/>
        <rFont val="Calibri"/>
        <family val="2"/>
        <charset val="238"/>
        <scheme val="minor"/>
      </rPr>
      <t xml:space="preserve"> číslo měsíce</t>
    </r>
  </si>
  <si>
    <t xml:space="preserve"> pořadí dne v roce</t>
  </si>
  <si>
    <t xml:space="preserve"> parametr kvadratické rovnice</t>
  </si>
  <si>
    <t xml:space="preserve"> kořen kvadratické rovnice</t>
  </si>
  <si>
    <t xml:space="preserve"> hodinový úhel (°)</t>
  </si>
  <si>
    <t xml:space="preserve"> min. výška slunce dle EN 17037 (°)</t>
  </si>
  <si>
    <t xml:space="preserve"> min. výška slunce dle EN 17038 (°)</t>
  </si>
  <si>
    <t xml:space="preserve"> deklinace slunce dle EN 17037 (°)</t>
  </si>
  <si>
    <t xml:space="preserve"> parametr pro výpočet deklinace (°)</t>
  </si>
  <si>
    <r>
      <t>x</t>
    </r>
    <r>
      <rPr>
        <sz val="12"/>
        <color theme="1"/>
        <rFont val="Calibri"/>
        <family val="2"/>
        <charset val="238"/>
        <scheme val="minor"/>
      </rPr>
      <t>1</t>
    </r>
  </si>
  <si>
    <r>
      <t>x</t>
    </r>
    <r>
      <rPr>
        <sz val="12"/>
        <color theme="1"/>
        <rFont val="Calibri"/>
        <family val="2"/>
        <charset val="238"/>
        <scheme val="minor"/>
      </rPr>
      <t>2</t>
    </r>
  </si>
  <si>
    <r>
      <rPr>
        <i/>
        <sz val="12"/>
        <color theme="1"/>
        <rFont val="Symbol"/>
        <family val="1"/>
        <charset val="2"/>
      </rPr>
      <t>w</t>
    </r>
    <r>
      <rPr>
        <sz val="12"/>
        <color theme="1"/>
        <rFont val="Calibri"/>
        <family val="2"/>
        <charset val="238"/>
        <scheme val="minor"/>
      </rPr>
      <t>h,</t>
    </r>
    <r>
      <rPr>
        <sz val="12"/>
        <color theme="1"/>
        <rFont val="Symbol"/>
        <family val="1"/>
        <charset val="2"/>
      </rPr>
      <t>1</t>
    </r>
  </si>
  <si>
    <r>
      <rPr>
        <i/>
        <sz val="12"/>
        <color theme="1"/>
        <rFont val="Symbol"/>
        <family val="1"/>
        <charset val="2"/>
      </rPr>
      <t>w</t>
    </r>
    <r>
      <rPr>
        <sz val="12"/>
        <color theme="1"/>
        <rFont val="Calibri"/>
        <family val="2"/>
        <charset val="238"/>
        <scheme val="minor"/>
      </rPr>
      <t>h,</t>
    </r>
    <r>
      <rPr>
        <sz val="12"/>
        <color theme="1"/>
        <rFont val="Symbol"/>
        <family val="1"/>
        <charset val="2"/>
      </rPr>
      <t>2</t>
    </r>
  </si>
  <si>
    <r>
      <rPr>
        <i/>
        <sz val="12"/>
        <color theme="1"/>
        <rFont val="Symbol"/>
        <family val="1"/>
        <charset val="2"/>
      </rPr>
      <t>g</t>
    </r>
    <r>
      <rPr>
        <sz val="12"/>
        <color theme="1"/>
        <rFont val="Calibri"/>
        <family val="2"/>
        <charset val="238"/>
      </rPr>
      <t>s,min,1</t>
    </r>
  </si>
  <si>
    <r>
      <rPr>
        <i/>
        <sz val="12"/>
        <color theme="1"/>
        <rFont val="Symbol"/>
        <family val="1"/>
        <charset val="2"/>
      </rPr>
      <t>g</t>
    </r>
    <r>
      <rPr>
        <sz val="12"/>
        <color theme="1"/>
        <rFont val="Calibri"/>
        <family val="2"/>
        <charset val="238"/>
      </rPr>
      <t>s,min,2</t>
    </r>
  </si>
  <si>
    <t xml:space="preserve">   Program počítá minimální výšku slunce podle EN 17037.</t>
  </si>
  <si>
    <t xml:space="preserve">   Protože se řeší kvadratická rovnice, jsou dva výsledky. </t>
  </si>
  <si>
    <t xml:space="preserve">   Správný výsledek je ten ve žlutém poli.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</si>
</sst>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"/>
    <numFmt numFmtId="166" formatCode="0.0000"/>
  </numFmts>
  <fonts count="1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1"/>
      <charset val="2"/>
    </font>
    <font>
      <sz val="12"/>
      <color theme="1"/>
      <name val="Symbol"/>
      <family val="1"/>
      <charset val="2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2"/>
      <color theme="1"/>
      <name val="Symbol"/>
      <family val="1"/>
      <charset val="2"/>
    </font>
    <font>
      <i/>
      <sz val="12"/>
      <color theme="1"/>
      <name val="Calibri"/>
      <family val="2"/>
      <charset val="238"/>
      <scheme val="minor"/>
    </font>
    <font>
      <i/>
      <sz val="12"/>
      <color theme="1"/>
      <name val="Symbol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Calibri"/>
      <family val="1"/>
      <charset val="2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4" tint="-0.249977111117893"/>
      <name val="Calibri"/>
      <family val="2"/>
      <charset val="238"/>
      <scheme val="minor"/>
    </font>
    <font>
      <b/>
      <sz val="14"/>
      <color theme="4" tint="-0.249977111117893"/>
      <name val="Arial Black"/>
      <family val="2"/>
      <charset val="238"/>
    </font>
    <font>
      <b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10" fillId="0" borderId="0" xfId="0" applyFont="1"/>
    <xf numFmtId="0" fontId="5" fillId="0" borderId="0" xfId="0" applyFont="1"/>
    <xf numFmtId="0" fontId="12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4" fillId="0" borderId="8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6" fillId="0" borderId="10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166" fontId="4" fillId="0" borderId="1" xfId="0" applyNumberFormat="1" applyFont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7" fillId="0" borderId="10" xfId="0" applyFont="1" applyBorder="1" applyAlignment="1" applyProtection="1">
      <alignment horizontal="center"/>
      <protection hidden="1"/>
    </xf>
    <xf numFmtId="2" fontId="11" fillId="0" borderId="1" xfId="0" applyNumberFormat="1" applyFont="1" applyBorder="1" applyProtection="1">
      <protection hidden="1"/>
    </xf>
    <xf numFmtId="0" fontId="14" fillId="0" borderId="0" xfId="0" applyFont="1" applyFill="1" applyBorder="1" applyProtection="1">
      <protection hidden="1"/>
    </xf>
    <xf numFmtId="164" fontId="4" fillId="0" borderId="1" xfId="0" applyNumberFormat="1" applyFont="1" applyBorder="1" applyProtection="1">
      <protection hidden="1"/>
    </xf>
    <xf numFmtId="0" fontId="16" fillId="0" borderId="11" xfId="0" applyFont="1" applyBorder="1" applyProtection="1">
      <protection hidden="1"/>
    </xf>
    <xf numFmtId="0" fontId="9" fillId="0" borderId="10" xfId="0" applyFont="1" applyBorder="1" applyAlignment="1" applyProtection="1">
      <alignment horizontal="center"/>
      <protection hidden="1"/>
    </xf>
    <xf numFmtId="2" fontId="4" fillId="0" borderId="1" xfId="0" applyNumberFormat="1" applyFont="1" applyBorder="1" applyProtection="1">
      <protection hidden="1"/>
    </xf>
    <xf numFmtId="165" fontId="17" fillId="0" borderId="11" xfId="0" applyNumberFormat="1" applyFont="1" applyFill="1" applyBorder="1" applyProtection="1">
      <protection hidden="1"/>
    </xf>
    <xf numFmtId="2" fontId="4" fillId="0" borderId="6" xfId="0" applyNumberFormat="1" applyFont="1" applyBorder="1" applyProtection="1">
      <protection hidden="1"/>
    </xf>
    <xf numFmtId="0" fontId="1" fillId="0" borderId="10" xfId="0" applyFont="1" applyBorder="1" applyAlignment="1" applyProtection="1">
      <alignment horizontal="center"/>
      <protection hidden="1"/>
    </xf>
    <xf numFmtId="2" fontId="11" fillId="2" borderId="2" xfId="0" applyNumberFormat="1" applyFont="1" applyFill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11" xfId="0" applyFont="1" applyBorder="1" applyProtection="1">
      <protection hidden="1"/>
    </xf>
    <xf numFmtId="0" fontId="1" fillId="0" borderId="12" xfId="0" applyFont="1" applyBorder="1" applyAlignment="1" applyProtection="1">
      <alignment horizontal="center"/>
      <protection hidden="1"/>
    </xf>
    <xf numFmtId="2" fontId="4" fillId="0" borderId="3" xfId="0" applyNumberFormat="1" applyFont="1" applyFill="1" applyBorder="1" applyProtection="1">
      <protection hidden="1"/>
    </xf>
    <xf numFmtId="0" fontId="4" fillId="0" borderId="13" xfId="0" applyFont="1" applyFill="1" applyBorder="1" applyProtection="1">
      <protection hidden="1"/>
    </xf>
    <xf numFmtId="0" fontId="4" fillId="0" borderId="13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3" borderId="4" xfId="0" applyFont="1" applyFill="1" applyBorder="1" applyProtection="1">
      <protection locked="0" hidden="1"/>
    </xf>
    <xf numFmtId="0" fontId="4" fillId="3" borderId="2" xfId="0" applyFont="1" applyFill="1" applyBorder="1" applyProtection="1">
      <protection locked="0" hidden="1"/>
    </xf>
    <xf numFmtId="0" fontId="4" fillId="3" borderId="5" xfId="0" applyFont="1" applyFill="1" applyBorder="1" applyProtection="1">
      <protection locked="0" hidden="1"/>
    </xf>
    <xf numFmtId="0" fontId="4" fillId="4" borderId="7" xfId="0" applyFont="1" applyFill="1" applyBorder="1" applyAlignment="1" applyProtection="1">
      <alignment horizontal="left"/>
      <protection hidden="1"/>
    </xf>
    <xf numFmtId="0" fontId="4" fillId="4" borderId="8" xfId="0" applyFont="1" applyFill="1" applyBorder="1" applyAlignment="1" applyProtection="1">
      <alignment horizontal="left"/>
      <protection hidden="1"/>
    </xf>
    <xf numFmtId="0" fontId="4" fillId="4" borderId="9" xfId="0" applyFont="1" applyFill="1" applyBorder="1" applyAlignment="1" applyProtection="1">
      <alignment horizontal="left"/>
      <protection hidden="1"/>
    </xf>
    <xf numFmtId="0" fontId="4" fillId="4" borderId="10" xfId="0" applyFont="1" applyFill="1" applyBorder="1" applyAlignment="1" applyProtection="1">
      <alignment horizontal="left"/>
      <protection hidden="1"/>
    </xf>
    <xf numFmtId="0" fontId="4" fillId="4" borderId="0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left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00609-C47D-4C59-8C4E-C1B181A49C4C}">
  <dimension ref="B1:I20"/>
  <sheetViews>
    <sheetView tabSelected="1" workbookViewId="0">
      <selection activeCell="C6" sqref="C6"/>
    </sheetView>
  </sheetViews>
  <sheetFormatPr defaultRowHeight="15"/>
  <cols>
    <col min="3" max="3" width="10.5703125" customWidth="1"/>
  </cols>
  <sheetData>
    <row r="1" spans="2:9" ht="18.75">
      <c r="G1" s="2"/>
      <c r="H1" s="2"/>
    </row>
    <row r="2" spans="2:9" s="1" customFormat="1" ht="22.5">
      <c r="B2" s="4" t="s">
        <v>9</v>
      </c>
      <c r="C2" s="5"/>
      <c r="D2" s="5"/>
      <c r="E2" s="5"/>
      <c r="F2" s="5"/>
      <c r="G2" s="5"/>
    </row>
    <row r="3" spans="2:9" s="1" customFormat="1" ht="15.75">
      <c r="B3" s="37" t="s">
        <v>27</v>
      </c>
      <c r="C3" s="38"/>
      <c r="D3" s="38"/>
      <c r="E3" s="38"/>
      <c r="F3" s="38"/>
      <c r="G3" s="39"/>
    </row>
    <row r="4" spans="2:9" s="1" customFormat="1" ht="15.75">
      <c r="B4" s="40" t="s">
        <v>28</v>
      </c>
      <c r="C4" s="41"/>
      <c r="D4" s="41"/>
      <c r="E4" s="41"/>
      <c r="F4" s="41"/>
      <c r="G4" s="42"/>
    </row>
    <row r="5" spans="2:9" s="1" customFormat="1" ht="16.5" thickBot="1">
      <c r="B5" s="40" t="s">
        <v>29</v>
      </c>
      <c r="C5" s="41"/>
      <c r="D5" s="41"/>
      <c r="E5" s="41"/>
      <c r="F5" s="41"/>
      <c r="G5" s="42"/>
      <c r="I5" s="3"/>
    </row>
    <row r="6" spans="2:9" ht="16.5" thickBot="1">
      <c r="B6" s="6" t="s">
        <v>4</v>
      </c>
      <c r="C6" s="34">
        <v>50.1</v>
      </c>
      <c r="D6" s="7" t="s">
        <v>10</v>
      </c>
      <c r="E6" s="7"/>
      <c r="F6" s="7"/>
      <c r="G6" s="8"/>
    </row>
    <row r="7" spans="2:9" ht="16.5" thickBot="1">
      <c r="B7" s="9" t="s">
        <v>0</v>
      </c>
      <c r="C7" s="35">
        <v>1</v>
      </c>
      <c r="D7" s="10" t="s">
        <v>11</v>
      </c>
      <c r="E7" s="10"/>
      <c r="F7" s="10"/>
      <c r="G7" s="11"/>
    </row>
    <row r="8" spans="2:9" ht="16.5" thickBot="1">
      <c r="B8" s="9" t="s">
        <v>1</v>
      </c>
      <c r="C8" s="36">
        <v>3</v>
      </c>
      <c r="D8" s="10" t="s">
        <v>12</v>
      </c>
      <c r="E8" s="10"/>
      <c r="F8" s="10"/>
      <c r="G8" s="11"/>
    </row>
    <row r="9" spans="2:9" ht="15.75">
      <c r="B9" s="9" t="s">
        <v>2</v>
      </c>
      <c r="C9" s="12">
        <f>IF(C6&gt;90," CHYBA Fi",IF(C6&lt;0," CHYBA Fi",IF(C7&lt;1," CHYBA D",IF(C8=1,IF(C7&gt;31," CHYBA D",C7),IF(C8=2,IF(C7&gt;28," CHYBA D",C7+31),IF(C8=3,IF(C7&gt;31," CHYBA D",C7+59),IF(C8=4,IF(C7&gt;30," CHYBA D",C7+90),IF(C8=5,IF(C7&gt;31," CHYBA D",C7+120),IF(C8=6,IF(C7&gt;30," CHYBA D",C7+151),IF(C8=7,IF(C7&gt;31," CHYBA D",C7+181),IF(C8=8,IF(C7&gt;31," CHYBA D",C7+212),IF(C8=9,IF(C7&gt;30," CHYBA D",C7+243),IF(C8=10,IF(C7&gt;31," CHYBA D",C7+273),IF(C8=11,IF(C7&gt;30," CHYBA D",C7+304),IF(C8=12,IF(C7&gt;31," CHYBA D",C7+334)," CHYBA M")))))))))))))))</f>
        <v>60</v>
      </c>
      <c r="D9" s="10" t="s">
        <v>13</v>
      </c>
      <c r="E9" s="10"/>
      <c r="F9" s="10"/>
      <c r="G9" s="11"/>
    </row>
    <row r="10" spans="2:9" ht="15.75">
      <c r="B10" s="13" t="s">
        <v>3</v>
      </c>
      <c r="C10" s="14">
        <f>360*C9/365</f>
        <v>59.178082191780824</v>
      </c>
      <c r="D10" s="15" t="s">
        <v>20</v>
      </c>
      <c r="E10" s="10"/>
      <c r="F10" s="10"/>
      <c r="G10" s="11"/>
    </row>
    <row r="11" spans="2:9" ht="15.75">
      <c r="B11" s="16" t="s">
        <v>5</v>
      </c>
      <c r="C11" s="17">
        <f>0.3948-23.2559*COS((C10+9.1)/180*PI())-0.3915*COS((2*C10+5.4)/180*PI())-0.1764*COS((3*C10+26)/180*PI())</f>
        <v>-7.8329906987552382</v>
      </c>
      <c r="D11" s="18" t="s">
        <v>19</v>
      </c>
      <c r="E11" s="10"/>
      <c r="F11" s="10"/>
      <c r="G11" s="11"/>
    </row>
    <row r="12" spans="2:9" ht="15.75">
      <c r="B12" s="13" t="s">
        <v>6</v>
      </c>
      <c r="C12" s="19">
        <f>(TAN(55/180*PI()))^2*(SIN(C6/180*PI()))^2+1</f>
        <v>2.200394978574554</v>
      </c>
      <c r="D12" s="15" t="s">
        <v>14</v>
      </c>
      <c r="E12" s="10"/>
      <c r="F12" s="10"/>
      <c r="G12" s="11"/>
    </row>
    <row r="13" spans="2:9" ht="15.75">
      <c r="B13" s="13" t="s">
        <v>7</v>
      </c>
      <c r="C13" s="19">
        <f>(-2)*(TAN(55/180*PI()))^2*SIN(C6/180*PI())*COS(C6/180*PI())*TAN(C11/180*PI())</f>
        <v>0.27615337650813765</v>
      </c>
      <c r="D13" s="15" t="s">
        <v>14</v>
      </c>
      <c r="E13" s="10"/>
      <c r="F13" s="10"/>
      <c r="G13" s="11"/>
    </row>
    <row r="14" spans="2:9" ht="15.75">
      <c r="B14" s="13" t="s">
        <v>8</v>
      </c>
      <c r="C14" s="19">
        <f>(TAN(55/180*PI())*COS(C6/180*PI())*TAN(C11/180*PI()))^2-1</f>
        <v>-0.98411758447885977</v>
      </c>
      <c r="D14" s="15" t="s">
        <v>14</v>
      </c>
      <c r="E14" s="10"/>
      <c r="F14" s="10"/>
      <c r="G14" s="11"/>
    </row>
    <row r="15" spans="2:9" ht="15.75">
      <c r="B15" s="13" t="s">
        <v>21</v>
      </c>
      <c r="C15" s="19">
        <f>(-C13+SQRT(C13^2-4*C12*C14))/2/C12</f>
        <v>0.60895111445870209</v>
      </c>
      <c r="D15" s="15" t="s">
        <v>15</v>
      </c>
      <c r="E15" s="10"/>
      <c r="F15" s="10"/>
      <c r="G15" s="20"/>
    </row>
    <row r="16" spans="2:9" ht="15.75">
      <c r="B16" s="13" t="s">
        <v>22</v>
      </c>
      <c r="C16" s="19">
        <f>(-C13-SQRT(C13^2-4*C12*C14))/2/C12</f>
        <v>-0.73445284446493664</v>
      </c>
      <c r="D16" s="15" t="s">
        <v>15</v>
      </c>
      <c r="E16" s="10"/>
      <c r="F16" s="10"/>
      <c r="G16" s="20"/>
    </row>
    <row r="17" spans="2:7" ht="15.75">
      <c r="B17" s="21" t="s">
        <v>23</v>
      </c>
      <c r="C17" s="22">
        <f>(ACOS(C15))*180/PI()</f>
        <v>52.486299707323241</v>
      </c>
      <c r="D17" s="15" t="s">
        <v>16</v>
      </c>
      <c r="E17" s="10"/>
      <c r="F17" s="10"/>
      <c r="G17" s="23">
        <f>(ASIN((SIN(C6/180*PI())*SIN(C11/180*PI())+COS(C6/180*PI())*COS(C11/180*PI())*COS((C17+22.5)/180*PI()))))*180/PI()</f>
        <v>3.4434418503925825</v>
      </c>
    </row>
    <row r="18" spans="2:7" ht="16.5" thickBot="1">
      <c r="B18" s="21" t="s">
        <v>24</v>
      </c>
      <c r="C18" s="24">
        <f>(ACOS(C16))*180/PI()</f>
        <v>137.26100237870708</v>
      </c>
      <c r="D18" s="15" t="s">
        <v>16</v>
      </c>
      <c r="E18" s="10"/>
      <c r="F18" s="10"/>
      <c r="G18" s="23">
        <f>(ASIN((SIN(C6/180*PI())*SIN(C11/180*PI())+COS(C6/180*PI())*COS(C11/180*PI())*COS((C18+22.5)/180*PI()))))*180/PI()</f>
        <v>-44.489897896412941</v>
      </c>
    </row>
    <row r="19" spans="2:7" ht="16.5" thickBot="1">
      <c r="B19" s="25" t="s">
        <v>25</v>
      </c>
      <c r="C19" s="26">
        <f>IF(G17&lt;0,0,G17)</f>
        <v>3.4434418503925825</v>
      </c>
      <c r="D19" s="18" t="s">
        <v>17</v>
      </c>
      <c r="E19" s="27"/>
      <c r="F19" s="27"/>
      <c r="G19" s="28"/>
    </row>
    <row r="20" spans="2:7" ht="15.75">
      <c r="B20" s="29" t="s">
        <v>26</v>
      </c>
      <c r="C20" s="30">
        <f>IF(G18&lt;0,0,G18)</f>
        <v>0</v>
      </c>
      <c r="D20" s="31" t="s">
        <v>18</v>
      </c>
      <c r="E20" s="32"/>
      <c r="F20" s="32"/>
      <c r="G20" s="33"/>
    </row>
  </sheetData>
  <sheetProtection algorithmName="SHA-512" hashValue="cIHG5EPi4w4oDYLqh9adbCR10es6CVrURwNevV3sbtk1O/3esK/6Vd//Ebr7KcZDgN2/KDcMIYF8YiFJrCrDIQ==" saltValue="ya0FGNz93/ZiAciKFEuwUg==" spinCount="100000" sheet="1" objects="1" scenarios="1" selectLockedCells="1"/>
  <mergeCells count="3">
    <mergeCell ref="B3:G3"/>
    <mergeCell ref="B4:G4"/>
    <mergeCell ref="B5:G5"/>
  </mergeCells>
  <phoneticPr fontId="8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Kanka</dc:creator>
  <cp:lastModifiedBy>Jan Kanka</cp:lastModifiedBy>
  <dcterms:created xsi:type="dcterms:W3CDTF">2021-05-29T13:34:40Z</dcterms:created>
  <dcterms:modified xsi:type="dcterms:W3CDTF">2021-05-31T16:05:08Z</dcterms:modified>
</cp:coreProperties>
</file>